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ДАЧА\2022\2026\"/>
    </mc:Choice>
  </mc:AlternateContent>
  <bookViews>
    <workbookView xWindow="-120" yWindow="-120" windowWidth="21840" windowHeight="13140"/>
  </bookViews>
  <sheets>
    <sheet name="смета" sheetId="2" r:id="rId1"/>
    <sheet name="Лист3" sheetId="3" r:id="rId2"/>
  </sheets>
  <calcPr calcId="162913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5" i="2" l="1"/>
  <c r="E20" i="2" l="1"/>
  <c r="E18" i="2"/>
  <c r="E16" i="2"/>
  <c r="E15" i="2"/>
  <c r="E14" i="2"/>
  <c r="E12" i="2"/>
  <c r="E11" i="2"/>
  <c r="E10" i="2"/>
  <c r="E9" i="2"/>
  <c r="E8" i="2"/>
  <c r="C20" i="2"/>
  <c r="C18" i="2"/>
  <c r="C17" i="2"/>
  <c r="C16" i="2"/>
  <c r="C15" i="2"/>
  <c r="C14" i="2"/>
  <c r="C12" i="2"/>
  <c r="C11" i="2"/>
  <c r="C10" i="2"/>
  <c r="C9" i="2"/>
  <c r="C8" i="2"/>
  <c r="C7" i="2"/>
  <c r="C6" i="2"/>
  <c r="F10" i="2" l="1"/>
  <c r="D10" i="2"/>
  <c r="F25" i="2" l="1"/>
  <c r="F9" i="2" l="1"/>
  <c r="D9" i="2"/>
  <c r="D8" i="2"/>
  <c r="F20" i="2" l="1"/>
  <c r="D20" i="2"/>
  <c r="F18" i="2" l="1"/>
  <c r="D18" i="2"/>
  <c r="F16" i="2"/>
  <c r="D17" i="2"/>
  <c r="F15" i="2"/>
  <c r="D16" i="2"/>
  <c r="D15" i="2"/>
  <c r="F14" i="2"/>
  <c r="D14" i="2"/>
  <c r="F12" i="2" l="1"/>
  <c r="D12" i="2"/>
  <c r="F11" i="2"/>
  <c r="D11" i="2"/>
  <c r="F8" i="2"/>
  <c r="D7" i="2"/>
  <c r="D6" i="2"/>
  <c r="F21" i="2" l="1"/>
  <c r="D21" i="2"/>
</calcChain>
</file>

<file path=xl/sharedStrings.xml><?xml version="1.0" encoding="utf-8"?>
<sst xmlns="http://schemas.openxmlformats.org/spreadsheetml/2006/main" count="28" uniqueCount="27">
  <si>
    <t>Вывоз мусора</t>
  </si>
  <si>
    <t>Административные расходы</t>
  </si>
  <si>
    <t>Фонд заработной платы</t>
  </si>
  <si>
    <t>Услуги банка</t>
  </si>
  <si>
    <t>Статья расходов</t>
  </si>
  <si>
    <t>Планируемая сумма расходов</t>
  </si>
  <si>
    <t xml:space="preserve"> </t>
  </si>
  <si>
    <t>Аварийный и текущий ремонт</t>
  </si>
  <si>
    <t>Обслуживание р/счета</t>
  </si>
  <si>
    <t>Водоснабжение</t>
  </si>
  <si>
    <t>Налоги (на заработную плату, налог на земли общего пользования, НДС)</t>
  </si>
  <si>
    <t>тариф 1 уч.</t>
  </si>
  <si>
    <t>сумма увеличения</t>
  </si>
  <si>
    <t>Уборка снега</t>
  </si>
  <si>
    <t>Ремонт и содержание дорог</t>
  </si>
  <si>
    <t>Канавы, опиловка милятника, вырубка вдоль магистрали</t>
  </si>
  <si>
    <t>Председатель - оклад 21 440р</t>
  </si>
  <si>
    <t>Бухгалтер - оклад 20 235р</t>
  </si>
  <si>
    <t xml:space="preserve">Дворник - оклад 11 460р </t>
  </si>
  <si>
    <t>Сантехник - оклад 14 970 (7 мес.)</t>
  </si>
  <si>
    <t xml:space="preserve">Участки с водой </t>
  </si>
  <si>
    <t>Участки без воды</t>
  </si>
  <si>
    <t>Электроэнергия на насос и бытовку Правления</t>
  </si>
  <si>
    <t>СМЕТА расчета членских взносов на период 2026-2027 г.</t>
  </si>
  <si>
    <t>Сумма взносов на 2026-2027 г.</t>
  </si>
  <si>
    <t>Сумма взносов на 2026-2027 г. (округленная)</t>
  </si>
  <si>
    <t>Сумма взносов на 2025-2026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</si>
</sst>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\ &quot;₽&quot;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sz val="11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4" fontId="0" fillId="0" borderId="1" xfId="0" applyNumberFormat="1" applyBorder="1"/>
    <xf numFmtId="0" fontId="0" fillId="0" borderId="1" xfId="0" applyBorder="1" applyAlignment="1">
      <alignment wrapText="1"/>
    </xf>
    <xf numFmtId="4" fontId="0" fillId="0" borderId="1" xfId="0" applyNumberForma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/>
    <xf numFmtId="0" fontId="0" fillId="2" borderId="1" xfId="0" applyFill="1" applyBorder="1"/>
    <xf numFmtId="3" fontId="0" fillId="2" borderId="1" xfId="0" applyNumberFormat="1" applyFill="1" applyBorder="1" applyAlignment="1">
      <alignment horizontal="center"/>
    </xf>
    <xf numFmtId="4" fontId="0" fillId="2" borderId="1" xfId="0" applyNumberFormat="1" applyFill="1" applyBorder="1" applyAlignment="1">
      <alignment horizontal="center"/>
    </xf>
    <xf numFmtId="4" fontId="0" fillId="2" borderId="1" xfId="0" applyNumberFormat="1" applyFill="1" applyBorder="1"/>
    <xf numFmtId="0" fontId="0" fillId="2" borderId="1" xfId="0" applyFill="1" applyBorder="1" applyAlignment="1">
      <alignment horizontal="center"/>
    </xf>
    <xf numFmtId="164" fontId="0" fillId="0" borderId="0" xfId="0" applyNumberFormat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164" fontId="5" fillId="0" borderId="1" xfId="0" applyNumberFormat="1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6" fillId="0" borderId="1" xfId="0" applyFont="1" applyBorder="1"/>
    <xf numFmtId="0" fontId="4" fillId="0" borderId="4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tabSelected="1" zoomScale="120" zoomScaleNormal="120" workbookViewId="0">
      <pane ySplit="3" topLeftCell="A4" activePane="bottomLeft" state="frozen"/>
      <selection pane="bottomLeft" activeCell="F25" sqref="F25"/>
    </sheetView>
  </sheetViews>
  <sheetFormatPr defaultRowHeight="15" x14ac:dyDescent="0.25"/>
  <cols>
    <col min="1" max="1" width="66.42578125" bestFit="1" customWidth="1"/>
    <col min="2" max="2" width="15.28515625" bestFit="1" customWidth="1"/>
    <col min="3" max="3" width="12.7109375" bestFit="1" customWidth="1"/>
    <col min="4" max="4" width="10.5703125" style="2" bestFit="1" customWidth="1"/>
    <col min="5" max="5" width="12.85546875" customWidth="1"/>
    <col min="6" max="6" width="9.7109375" customWidth="1"/>
    <col min="7" max="7" width="9.42578125" bestFit="1" customWidth="1"/>
    <col min="8" max="8" width="10.42578125" customWidth="1"/>
    <col min="9" max="9" width="9.42578125" bestFit="1" customWidth="1"/>
    <col min="10" max="10" width="10.42578125" customWidth="1"/>
    <col min="11" max="11" width="9.42578125" bestFit="1" customWidth="1"/>
    <col min="12" max="12" width="9.7109375" customWidth="1"/>
  </cols>
  <sheetData>
    <row r="1" spans="1:12" ht="23.25" x14ac:dyDescent="0.35">
      <c r="A1" s="19" t="s">
        <v>23</v>
      </c>
      <c r="B1" s="19"/>
      <c r="C1" s="19"/>
      <c r="D1" s="19"/>
      <c r="E1" s="19"/>
      <c r="F1" s="19"/>
      <c r="G1" s="17"/>
      <c r="H1" s="17"/>
      <c r="I1" s="17"/>
      <c r="J1" s="17"/>
      <c r="K1" s="17"/>
      <c r="L1" s="17"/>
    </row>
    <row r="2" spans="1:12" ht="30.6" customHeight="1" x14ac:dyDescent="0.25">
      <c r="A2" s="20" t="s">
        <v>4</v>
      </c>
      <c r="B2" s="21" t="s">
        <v>5</v>
      </c>
      <c r="C2" s="22" t="s">
        <v>20</v>
      </c>
      <c r="D2" s="23"/>
      <c r="E2" s="22" t="s">
        <v>21</v>
      </c>
      <c r="F2" s="23"/>
    </row>
    <row r="3" spans="1:12" ht="15.75" x14ac:dyDescent="0.25">
      <c r="A3" s="20"/>
      <c r="B3" s="21"/>
      <c r="C3" s="24">
        <v>377</v>
      </c>
      <c r="D3" s="25"/>
      <c r="E3" s="24">
        <v>66</v>
      </c>
      <c r="F3" s="25"/>
    </row>
    <row r="4" spans="1:12" x14ac:dyDescent="0.25">
      <c r="A4" s="7"/>
      <c r="B4" s="9"/>
      <c r="C4" s="1"/>
      <c r="D4" s="13" t="s">
        <v>11</v>
      </c>
      <c r="E4" s="1"/>
      <c r="F4" s="13" t="s">
        <v>11</v>
      </c>
    </row>
    <row r="5" spans="1:12" x14ac:dyDescent="0.25">
      <c r="A5" s="8" t="s">
        <v>9</v>
      </c>
      <c r="B5" s="10"/>
      <c r="C5" s="3"/>
      <c r="D5" s="11"/>
      <c r="E5" s="3"/>
      <c r="F5" s="12"/>
    </row>
    <row r="6" spans="1:12" x14ac:dyDescent="0.25">
      <c r="A6" s="4" t="s">
        <v>7</v>
      </c>
      <c r="B6" s="10">
        <v>350000</v>
      </c>
      <c r="C6" s="3">
        <f>(B6/377)*C3</f>
        <v>350000</v>
      </c>
      <c r="D6" s="11">
        <f>C6/C3</f>
        <v>928.38196286472146</v>
      </c>
      <c r="E6" s="3"/>
      <c r="F6" s="12"/>
    </row>
    <row r="7" spans="1:12" x14ac:dyDescent="0.25">
      <c r="A7" s="1" t="s">
        <v>22</v>
      </c>
      <c r="B7" s="10">
        <v>200000</v>
      </c>
      <c r="C7" s="3">
        <f>(B7/377)*C3</f>
        <v>200000</v>
      </c>
      <c r="D7" s="11">
        <f>C7/C3</f>
        <v>530.50397877984085</v>
      </c>
      <c r="E7" s="3"/>
      <c r="F7" s="12"/>
    </row>
    <row r="8" spans="1:12" x14ac:dyDescent="0.25">
      <c r="A8" s="7" t="s">
        <v>14</v>
      </c>
      <c r="B8" s="10">
        <v>800000</v>
      </c>
      <c r="C8" s="3">
        <f>(B8/443)*C3</f>
        <v>680812.64108352142</v>
      </c>
      <c r="D8" s="11">
        <f>C8/C3</f>
        <v>1805.8690744920993</v>
      </c>
      <c r="E8" s="3">
        <f>(B8/443)*E3</f>
        <v>119187.35891647855</v>
      </c>
      <c r="F8" s="11">
        <f>E8/E3</f>
        <v>1805.8690744920993</v>
      </c>
    </row>
    <row r="9" spans="1:12" x14ac:dyDescent="0.25">
      <c r="A9" s="7" t="s">
        <v>13</v>
      </c>
      <c r="B9" s="10">
        <v>200000</v>
      </c>
      <c r="C9" s="3">
        <f>(B9/443)*C3</f>
        <v>170203.16027088035</v>
      </c>
      <c r="D9" s="11">
        <f>C9/C3</f>
        <v>451.46726862302484</v>
      </c>
      <c r="E9" s="3">
        <f>(B9/443)*E3</f>
        <v>29796.839729119638</v>
      </c>
      <c r="F9" s="11">
        <f>E9/E3</f>
        <v>451.46726862302484</v>
      </c>
    </row>
    <row r="10" spans="1:12" x14ac:dyDescent="0.25">
      <c r="A10" s="8" t="s">
        <v>15</v>
      </c>
      <c r="B10" s="10">
        <v>150000</v>
      </c>
      <c r="C10" s="3">
        <f>(B10/443)*C3</f>
        <v>127652.37020316027</v>
      </c>
      <c r="D10" s="11">
        <f>C10/C3</f>
        <v>338.60045146726861</v>
      </c>
      <c r="E10" s="3">
        <f>(B10/443)*E3</f>
        <v>22347.629796839727</v>
      </c>
      <c r="F10" s="11">
        <f>E10/E3</f>
        <v>338.60045146726861</v>
      </c>
    </row>
    <row r="11" spans="1:12" x14ac:dyDescent="0.25">
      <c r="A11" s="8" t="s">
        <v>0</v>
      </c>
      <c r="B11" s="10">
        <v>1000000</v>
      </c>
      <c r="C11" s="3">
        <f>(B11/443)*C3</f>
        <v>851015.80135440186</v>
      </c>
      <c r="D11" s="11">
        <f>C11/C3</f>
        <v>2257.3363431151242</v>
      </c>
      <c r="E11" s="3">
        <f>(B11/443)*E3</f>
        <v>148984.1986455982</v>
      </c>
      <c r="F11" s="11">
        <f>E11/E3</f>
        <v>2257.3363431151242</v>
      </c>
    </row>
    <row r="12" spans="1:12" x14ac:dyDescent="0.25">
      <c r="A12" s="8" t="s">
        <v>1</v>
      </c>
      <c r="B12" s="10">
        <v>100000</v>
      </c>
      <c r="C12" s="3">
        <f>(B12/443)*C3</f>
        <v>85101.580135440177</v>
      </c>
      <c r="D12" s="11">
        <f>C12/C3</f>
        <v>225.73363431151242</v>
      </c>
      <c r="E12" s="3">
        <f>(B12/443)*E3</f>
        <v>14898.419864559819</v>
      </c>
      <c r="F12" s="11">
        <f>E12/E3</f>
        <v>225.73363431151242</v>
      </c>
    </row>
    <row r="13" spans="1:12" x14ac:dyDescent="0.25">
      <c r="A13" s="8" t="s">
        <v>2</v>
      </c>
      <c r="B13" s="10"/>
      <c r="C13" s="3"/>
      <c r="D13" s="11"/>
      <c r="E13" s="3"/>
      <c r="F13" s="12"/>
    </row>
    <row r="14" spans="1:12" x14ac:dyDescent="0.25">
      <c r="A14" s="18" t="s">
        <v>16</v>
      </c>
      <c r="B14" s="10">
        <v>270144</v>
      </c>
      <c r="C14" s="3">
        <f>(B14/443)*C3</f>
        <v>229896.81264108352</v>
      </c>
      <c r="D14" s="11">
        <f>C14/C3</f>
        <v>609.80586907449208</v>
      </c>
      <c r="E14" s="3">
        <f>(B14/443)*E3</f>
        <v>40247.187358916475</v>
      </c>
      <c r="F14" s="11">
        <f>E14/E3</f>
        <v>609.80586907449208</v>
      </c>
    </row>
    <row r="15" spans="1:12" x14ac:dyDescent="0.25">
      <c r="A15" s="18" t="s">
        <v>17</v>
      </c>
      <c r="B15" s="10">
        <v>254952</v>
      </c>
      <c r="C15" s="3">
        <f>(B15/443)*C3</f>
        <v>216968.18058690743</v>
      </c>
      <c r="D15" s="11">
        <f>C15/C3</f>
        <v>575.51241534988708</v>
      </c>
      <c r="E15" s="3">
        <f>(B15/443)*E3</f>
        <v>37983.819413092548</v>
      </c>
      <c r="F15" s="11">
        <f>E15/E3</f>
        <v>575.51241534988708</v>
      </c>
    </row>
    <row r="16" spans="1:12" x14ac:dyDescent="0.25">
      <c r="A16" s="18" t="s">
        <v>18</v>
      </c>
      <c r="B16" s="10">
        <v>144396</v>
      </c>
      <c r="C16" s="3">
        <f>(B16/443)*C3</f>
        <v>122883.27765237021</v>
      </c>
      <c r="D16" s="11">
        <f>C16/C3</f>
        <v>325.95033860045146</v>
      </c>
      <c r="E16" s="3">
        <f>(B16/443)*E3</f>
        <v>21512.722347629795</v>
      </c>
      <c r="F16" s="11">
        <f>E16/E3</f>
        <v>325.95033860045146</v>
      </c>
    </row>
    <row r="17" spans="1:6" x14ac:dyDescent="0.25">
      <c r="A17" s="18" t="s">
        <v>19</v>
      </c>
      <c r="B17" s="10">
        <v>110026</v>
      </c>
      <c r="C17" s="3">
        <f>(B17/377)*C3</f>
        <v>110026.00000000001</v>
      </c>
      <c r="D17" s="11">
        <f>C17/C3</f>
        <v>291.84615384615387</v>
      </c>
      <c r="E17" s="3"/>
      <c r="F17" s="12"/>
    </row>
    <row r="18" spans="1:6" x14ac:dyDescent="0.25">
      <c r="A18" s="8" t="s">
        <v>10</v>
      </c>
      <c r="B18" s="10">
        <v>520000</v>
      </c>
      <c r="C18" s="3">
        <f>(B18/443)*C3</f>
        <v>442528.21670428891</v>
      </c>
      <c r="D18" s="11">
        <f>C18/C3</f>
        <v>1173.8148984198644</v>
      </c>
      <c r="E18" s="3">
        <f>(B18/443)*E3</f>
        <v>77471.783295711051</v>
      </c>
      <c r="F18" s="11">
        <f>E18/E3</f>
        <v>1173.8148984198644</v>
      </c>
    </row>
    <row r="19" spans="1:6" x14ac:dyDescent="0.25">
      <c r="A19" s="8" t="s">
        <v>3</v>
      </c>
      <c r="B19" s="10"/>
      <c r="C19" s="3"/>
      <c r="D19" s="11"/>
      <c r="E19" s="3"/>
      <c r="F19" s="12"/>
    </row>
    <row r="20" spans="1:6" x14ac:dyDescent="0.25">
      <c r="A20" s="1" t="s">
        <v>8</v>
      </c>
      <c r="B20" s="10">
        <v>45000</v>
      </c>
      <c r="C20" s="3">
        <f>(B20/443)*C3</f>
        <v>38295.711060948081</v>
      </c>
      <c r="D20" s="11">
        <f>C20/C3</f>
        <v>101.58013544018058</v>
      </c>
      <c r="E20" s="3">
        <f>(B20/443)*E3</f>
        <v>6704.2889390519185</v>
      </c>
      <c r="F20" s="11">
        <f>E20/E3</f>
        <v>101.58013544018058</v>
      </c>
    </row>
    <row r="21" spans="1:6" x14ac:dyDescent="0.25">
      <c r="A21" t="s">
        <v>24</v>
      </c>
      <c r="C21" s="5"/>
      <c r="D21" s="11">
        <f>SUM(D5:D20)</f>
        <v>9616.4025243846227</v>
      </c>
      <c r="E21" s="5" t="s">
        <v>6</v>
      </c>
      <c r="F21" s="11">
        <f>SUM(F5:F20)</f>
        <v>7865.6704288939054</v>
      </c>
    </row>
    <row r="22" spans="1:6" ht="28.15" customHeight="1" x14ac:dyDescent="0.25">
      <c r="A22" t="s">
        <v>25</v>
      </c>
      <c r="C22" s="6"/>
      <c r="D22" s="15">
        <v>9600</v>
      </c>
      <c r="E22" s="16"/>
      <c r="F22" s="15">
        <v>7900</v>
      </c>
    </row>
    <row r="24" spans="1:6" x14ac:dyDescent="0.25">
      <c r="A24" t="s">
        <v>26</v>
      </c>
      <c r="D24" s="2">
        <v>8400</v>
      </c>
      <c r="F24" s="2">
        <v>6900</v>
      </c>
    </row>
    <row r="25" spans="1:6" x14ac:dyDescent="0.25">
      <c r="A25" t="s">
        <v>12</v>
      </c>
      <c r="D25" s="14">
        <f>D22-D24</f>
        <v>1200</v>
      </c>
      <c r="F25" s="14">
        <f>F22-F24</f>
        <v>1000</v>
      </c>
    </row>
  </sheetData>
  <mergeCells count="7">
    <mergeCell ref="A1:F1"/>
    <mergeCell ref="A2:A3"/>
    <mergeCell ref="B2:B3"/>
    <mergeCell ref="C2:D2"/>
    <mergeCell ref="C3:D3"/>
    <mergeCell ref="E2:F2"/>
    <mergeCell ref="E3:F3"/>
  </mergeCells>
  <pageMargins left="0.18" right="0.71" top="0.74803149606299213" bottom="0.74803149606299213" header="0.31496062992125984" footer="0.31496062992125984"/>
  <pageSetup paperSize="9" scale="7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смета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Марайкова Анастасия Ивановна</cp:lastModifiedBy>
  <cp:lastPrinted>2026-05-09T11:07:37Z</cp:lastPrinted>
  <dcterms:created xsi:type="dcterms:W3CDTF">2021-04-24T21:42:25Z</dcterms:created>
  <dcterms:modified xsi:type="dcterms:W3CDTF">2026-05-15T11:14:53Z</dcterms:modified>
</cp:coreProperties>
</file>